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3- Março_26\EMENDA41300001MAC_87.570\"/>
    </mc:Choice>
  </mc:AlternateContent>
  <xr:revisionPtr revIDLastSave="0" documentId="13_ncr:1_{F385CB25-5C03-4542-AAAA-6684279D22F5}" xr6:coauthVersionLast="47" xr6:coauthVersionMax="47" xr10:uidLastSave="{00000000-0000-0000-0000-000000000000}"/>
  <bookViews>
    <workbookView xWindow="-120" yWindow="-120" windowWidth="29040" windowHeight="15720" xr2:uid="{7D6C7B4D-F73D-43DB-9E64-1A62B7A6A1E7}"/>
  </bookViews>
  <sheets>
    <sheet name="P.39004" sheetId="2" r:id="rId1"/>
  </sheets>
  <definedNames>
    <definedName name="_xlnm.Print_Area" localSheetId="0">P.39004!$A$1:$N$30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5" i="2" l="1"/>
  <c r="J15" i="2" s="1"/>
  <c r="F11" i="2" l="1"/>
  <c r="I11" i="2" s="1"/>
  <c r="F27" i="2" s="1"/>
  <c r="F14" i="2"/>
  <c r="C19" i="2"/>
  <c r="C20" i="2" s="1"/>
  <c r="D19" i="2"/>
  <c r="D20" i="2" s="1"/>
  <c r="E19" i="2"/>
  <c r="E20" i="2" s="1"/>
  <c r="F22" i="2"/>
  <c r="F23" i="2" s="1"/>
  <c r="G14" i="2" l="1"/>
  <c r="J14" i="2" s="1"/>
  <c r="F19" i="2"/>
  <c r="F20" i="2" s="1"/>
  <c r="J11" i="2" s="1"/>
  <c r="G16" i="2"/>
  <c r="J16" i="2" s="1"/>
  <c r="K24" i="2" l="1"/>
  <c r="M24" i="2" s="1"/>
  <c r="F25" i="2"/>
  <c r="K11" i="2"/>
  <c r="F26" i="2" l="1"/>
  <c r="F28" i="2" s="1"/>
</calcChain>
</file>

<file path=xl/sharedStrings.xml><?xml version="1.0" encoding="utf-8"?>
<sst xmlns="http://schemas.openxmlformats.org/spreadsheetml/2006/main" count="49" uniqueCount="44">
  <si>
    <t>CG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</si>
  <si>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</si>
  <si>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</si>
  <si>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</si>
  <si>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</si>
  <si>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</si>
  <si>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</si>
  <si>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</si>
  <si>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Faturamento de Terceiros - Saldo &gt;</t>
  </si>
  <si>
    <t>Total Pago Fatur.</t>
  </si>
  <si>
    <t>Faturamento de Terceiros - Limite &gt;</t>
  </si>
  <si>
    <t>Total Faturado</t>
  </si>
  <si>
    <t xml:space="preserve">1ª MEDIÇÃO </t>
  </si>
  <si>
    <t>SP-E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</si>
  <si>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</si>
  <si>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</si>
  <si>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</si>
  <si>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</si>
  <si>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</si>
  <si>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</si>
  <si>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</si>
  <si>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</si>
  <si>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Mão de Obra</t>
  </si>
  <si>
    <t>Material</t>
  </si>
  <si>
    <t>Medições</t>
  </si>
  <si>
    <t>PEDIDO</t>
  </si>
  <si>
    <t>Pagto Med.</t>
  </si>
  <si>
    <t>Saldo</t>
  </si>
  <si>
    <t>Sinal</t>
  </si>
  <si>
    <t>Total Pedido</t>
  </si>
  <si>
    <t>Emissão: 10/03/2025</t>
  </si>
  <si>
    <t>Contrato n°11027</t>
  </si>
  <si>
    <t>Processo nº 39004</t>
  </si>
  <si>
    <t>L SILVESTRE CONSTRUÇÕES</t>
  </si>
  <si>
    <t xml:space="preserve">Empresa: </t>
  </si>
  <si>
    <t>Requisição nº  42369</t>
  </si>
  <si>
    <t>ACOMPANHAMENTO DE OBRA</t>
  </si>
  <si>
    <t xml:space="preserve">IMPOSTO </t>
  </si>
  <si>
    <t/>
  </si>
  <si>
    <t xml:space="preserve">2ª MEDIÇÃO </t>
  </si>
  <si>
    <t>87570/94059</t>
  </si>
  <si>
    <t xml:space="preserve">3ª MEDIÇÃO </t>
  </si>
  <si>
    <t>Objeto: IMPERMEABILIZAÇÃO DE LAJES E SUBSTITUIÇÃO DE TELHAS, CALHAS,RUFOS E CONDUTORES DO PRÉDIO DO IPQ</t>
  </si>
  <si>
    <t>IPQ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</si>
</sst>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787B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4" fontId="6" fillId="0" borderId="1" xfId="1" applyNumberFormat="1" applyFont="1" applyBorder="1" applyAlignment="1">
      <alignment horizontal="center"/>
    </xf>
    <xf numFmtId="0" fontId="6" fillId="0" borderId="1" xfId="1" applyFont="1" applyBorder="1"/>
    <xf numFmtId="4" fontId="5" fillId="0" borderId="1" xfId="1" applyNumberFormat="1" applyFont="1" applyBorder="1" applyAlignment="1">
      <alignment horizontal="center"/>
    </xf>
    <xf numFmtId="14" fontId="5" fillId="0" borderId="0" xfId="1" applyNumberFormat="1" applyFont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4" fontId="5" fillId="0" borderId="0" xfId="1" applyNumberFormat="1" applyFont="1"/>
    <xf numFmtId="16" fontId="5" fillId="0" borderId="0" xfId="1" applyNumberFormat="1" applyFont="1"/>
    <xf numFmtId="0" fontId="6" fillId="0" borderId="0" xfId="1" applyFo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left"/>
    </xf>
    <xf numFmtId="14" fontId="8" fillId="0" borderId="0" xfId="1" applyNumberFormat="1" applyFont="1"/>
    <xf numFmtId="14" fontId="9" fillId="2" borderId="0" xfId="1" applyNumberFormat="1" applyFont="1" applyFill="1"/>
    <xf numFmtId="0" fontId="9" fillId="2" borderId="0" xfId="1" applyFont="1" applyFill="1"/>
    <xf numFmtId="0" fontId="9" fillId="0" borderId="0" xfId="1" applyFont="1"/>
    <xf numFmtId="14" fontId="9" fillId="0" borderId="0" xfId="1" applyNumberFormat="1" applyFont="1"/>
    <xf numFmtId="0" fontId="10" fillId="0" borderId="0" xfId="2" applyFont="1"/>
    <xf numFmtId="0" fontId="11" fillId="0" borderId="0" xfId="1" applyFont="1"/>
    <xf numFmtId="4" fontId="6" fillId="0" borderId="4" xfId="1" applyNumberFormat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/>
    </xf>
    <xf numFmtId="0" fontId="4" fillId="0" borderId="0" xfId="1" quotePrefix="1" applyFont="1"/>
    <xf numFmtId="0" fontId="13" fillId="0" borderId="0" xfId="3" applyFont="1" applyAlignment="1">
      <alignment horizontal="center" vertical="center"/>
    </xf>
    <xf numFmtId="0" fontId="5" fillId="0" borderId="1" xfId="1" quotePrefix="1" applyFont="1" applyBorder="1" applyAlignment="1">
      <alignment horizontal="left"/>
    </xf>
    <xf numFmtId="0" fontId="7" fillId="0" borderId="0" xfId="1" applyFont="1"/>
    <xf numFmtId="0" fontId="6" fillId="4" borderId="1" xfId="1" applyFont="1" applyFill="1" applyBorder="1" applyAlignment="1">
      <alignment horizontal="center"/>
    </xf>
    <xf numFmtId="4" fontId="6" fillId="4" borderId="1" xfId="1" applyNumberFormat="1" applyFont="1" applyFill="1" applyBorder="1" applyAlignment="1">
      <alignment horizontal="center"/>
    </xf>
    <xf numFmtId="14" fontId="6" fillId="4" borderId="1" xfId="1" applyNumberFormat="1" applyFont="1" applyFill="1" applyBorder="1" applyAlignment="1">
      <alignment horizontal="center"/>
    </xf>
    <xf numFmtId="0" fontId="6" fillId="4" borderId="1" xfId="1" quotePrefix="1" applyFont="1" applyFill="1" applyBorder="1" applyAlignment="1">
      <alignment horizontal="left"/>
    </xf>
    <xf numFmtId="3" fontId="9" fillId="0" borderId="0" xfId="1" applyNumberFormat="1" applyFont="1" applyAlignment="1"/>
    <xf numFmtId="14" fontId="8" fillId="0" borderId="0" xfId="1" applyNumberFormat="1" applyFont="1" applyAlignment="1"/>
    <xf numFmtId="0" fontId="4" fillId="0" borderId="0" xfId="1" applyFont="1" applyAlignment="1"/>
    <xf numFmtId="0" fontId="9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1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/>
    <xf numFmtId="0" fontId="6" fillId="2" borderId="0" xfId="1" applyFont="1" applyFill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4" fillId="3" borderId="0" xfId="3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vertical="center" wrapText="1"/>
    </xf>
    <xf numFmtId="3" fontId="9" fillId="0" borderId="0" xfId="1" applyNumberFormat="1" applyFont="1" applyAlignment="1">
      <alignment horizontal="left"/>
    </xf>
  </cellXfs>
  <cellStyles count="4">
    <cellStyle name="Normal" xfId="0" builtinId="0"/>
    <cellStyle name="Normal 2" xfId="1" xr:uid="{E999B602-D253-47CE-BEE8-BBB1C89B3385}"/>
    <cellStyle name="Normal 2 2" xfId="2" xr:uid="{05FFB75B-7F1D-4F6B-A258-FC10BE1CF22B}"/>
    <cellStyle name="Normal 3 3" xfId="3" xr:uid="{4BE003A5-42A1-4833-987E-78693BCFC4F5}"/>
  </cellStyles>
  <dxfs count="0"/>
  <tableStyles count="0" defaultTableStyle="TableStyleMedium2" defaultPivotStyle="PivotStyleLight16"/>
  <colors>
    <mruColors>
      <color rgb="FF75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15875</xdr:colOff>
      <xdr:row>1</xdr:row>
      <xdr:rowOff>600075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925FCCA-998C-47FA-9A55-30A114275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62464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505B-1501-4429-8394-C38AB6735920}">
  <sheetPr>
    <pageSetUpPr fitToPage="1"/>
  </sheetPr>
  <dimension ref="A1:O34"/>
  <sheetViews>
    <sheetView showGridLines="0" tabSelected="1" zoomScaleNormal="100" workbookViewId="0">
      <selection activeCell="G18" sqref="G18"/>
    </sheetView>
  </sheetViews>
  <sheetFormatPr defaultRowHeight="12.75" x14ac:dyDescent="0.2"/>
  <cols>
    <col min="1" max="1" width="37.7109375" style="1" customWidth="1"/>
    <col min="2" max="2" width="18.140625" style="1" customWidth="1"/>
    <col min="3" max="3" width="18.85546875" style="1" customWidth="1"/>
    <col min="4" max="4" width="16.42578125" style="1" customWidth="1"/>
    <col min="5" max="5" width="10.5703125" style="1" customWidth="1"/>
    <col min="6" max="6" width="18.42578125" style="1" customWidth="1"/>
    <col min="7" max="7" width="15.85546875" style="1" customWidth="1"/>
    <col min="8" max="8" width="17" style="1" customWidth="1"/>
    <col min="9" max="9" width="17.7109375" style="1" customWidth="1"/>
    <col min="10" max="10" width="18.85546875" style="1" customWidth="1"/>
    <col min="11" max="11" width="16.85546875" style="1" customWidth="1"/>
    <col min="12" max="12" width="20" style="1" customWidth="1"/>
    <col min="13" max="13" width="17.85546875" style="1" customWidth="1"/>
    <col min="14" max="14" width="15.5703125" style="1" customWidth="1"/>
    <col min="15" max="15" width="9.140625" style="1" customWidth="1"/>
    <col min="16" max="16384" width="9.140625" style="1"/>
  </cols>
  <sheetData>
    <row r="1" spans="1:15" ht="51.75" customHeight="1" x14ac:dyDescent="0.2">
      <c r="A1" s="34"/>
      <c r="B1" s="34"/>
      <c r="C1" s="34"/>
      <c r="D1" s="34"/>
      <c r="E1" s="35"/>
      <c r="F1" s="34"/>
      <c r="G1" s="34"/>
      <c r="H1" s="34"/>
      <c r="I1" s="34"/>
      <c r="J1" s="34"/>
      <c r="K1" s="34"/>
      <c r="L1" s="34"/>
    </row>
    <row r="2" spans="1:15" ht="45" customHeight="1" x14ac:dyDescent="0.2">
      <c r="A2" s="34"/>
      <c r="B2" s="34"/>
      <c r="C2" s="34"/>
      <c r="D2" s="34"/>
      <c r="E2" s="35"/>
      <c r="F2" s="34"/>
      <c r="G2" s="34"/>
      <c r="H2" s="34"/>
      <c r="I2" s="34"/>
      <c r="J2" s="34"/>
      <c r="K2" s="34"/>
      <c r="L2" s="34"/>
    </row>
    <row r="3" spans="1:15" s="39" customFormat="1" ht="18.75" x14ac:dyDescent="0.25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s="3" customFormat="1" ht="27" customHeight="1" x14ac:dyDescent="0.2">
      <c r="A4" s="32" t="s">
        <v>35</v>
      </c>
      <c r="B4" s="32"/>
      <c r="C4" s="58" t="s">
        <v>34</v>
      </c>
      <c r="D4" s="58"/>
      <c r="E4" s="32" t="s">
        <v>33</v>
      </c>
      <c r="F4" s="32"/>
      <c r="G4" s="32"/>
      <c r="H4" s="32"/>
      <c r="I4" s="32"/>
      <c r="J4" s="29"/>
      <c r="K4" s="27"/>
      <c r="L4" s="27"/>
      <c r="O4" s="38" t="s">
        <v>38</v>
      </c>
    </row>
    <row r="5" spans="1:15" s="3" customFormat="1" ht="31.5" customHeight="1" x14ac:dyDescent="0.2">
      <c r="A5" s="32" t="s">
        <v>32</v>
      </c>
      <c r="B5" s="32"/>
      <c r="C5" s="27"/>
      <c r="D5" s="32" t="s">
        <v>31</v>
      </c>
      <c r="E5" s="32"/>
      <c r="F5" s="32"/>
      <c r="G5" s="30" t="s">
        <v>30</v>
      </c>
      <c r="H5" s="33"/>
      <c r="I5" s="32"/>
      <c r="J5" s="31"/>
      <c r="K5" s="30"/>
      <c r="L5" s="27"/>
    </row>
    <row r="6" spans="1:15" s="48" customFormat="1" ht="20.100000000000001" customHeight="1" x14ac:dyDescent="0.2">
      <c r="A6" s="61" t="s">
        <v>43</v>
      </c>
      <c r="B6" s="61"/>
      <c r="C6" s="49"/>
      <c r="D6" s="49"/>
      <c r="E6" s="49"/>
      <c r="F6" s="49"/>
      <c r="G6" s="49"/>
      <c r="H6" s="49"/>
      <c r="I6" s="49"/>
      <c r="J6" s="49"/>
      <c r="K6" s="49"/>
      <c r="L6" s="47"/>
    </row>
    <row r="7" spans="1:15" s="48" customFormat="1" ht="20.100000000000001" customHeight="1" x14ac:dyDescent="0.2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  <c r="L7" s="47"/>
    </row>
    <row r="8" spans="1:15" s="49" customFormat="1" ht="20.100000000000001" customHeight="1" x14ac:dyDescent="0.25">
      <c r="A8" s="60" t="s">
        <v>42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5" s="3" customFormat="1" ht="15" x14ac:dyDescent="0.2">
      <c r="A9" s="59"/>
      <c r="B9" s="59"/>
      <c r="C9" s="59"/>
      <c r="D9" s="59"/>
      <c r="E9" s="59"/>
      <c r="F9" s="59"/>
      <c r="G9" s="59"/>
      <c r="H9" s="59"/>
      <c r="I9" s="59"/>
      <c r="J9" s="59"/>
      <c r="K9" s="28"/>
      <c r="L9" s="27"/>
    </row>
    <row r="10" spans="1:15" s="3" customFormat="1" ht="18.600000000000001" customHeight="1" x14ac:dyDescent="0.2">
      <c r="A10" s="4"/>
      <c r="B10" s="4"/>
      <c r="C10" s="9" t="s">
        <v>23</v>
      </c>
      <c r="D10" s="9" t="s">
        <v>22</v>
      </c>
      <c r="E10" s="9" t="s">
        <v>21</v>
      </c>
      <c r="F10" s="9" t="s">
        <v>29</v>
      </c>
      <c r="G10" s="9" t="s">
        <v>19</v>
      </c>
      <c r="H10" s="50" t="s">
        <v>28</v>
      </c>
      <c r="I10" s="50"/>
      <c r="J10" s="50" t="s">
        <v>27</v>
      </c>
      <c r="K10" s="50"/>
      <c r="L10" s="9" t="s">
        <v>26</v>
      </c>
      <c r="M10" s="4"/>
    </row>
    <row r="11" spans="1:15" s="3" customFormat="1" ht="18.600000000000001" customHeight="1" x14ac:dyDescent="0.2">
      <c r="A11" s="55" t="s">
        <v>25</v>
      </c>
      <c r="B11" s="56"/>
      <c r="C11" s="7">
        <v>604976.36</v>
      </c>
      <c r="D11" s="7">
        <v>308344.74</v>
      </c>
      <c r="E11" s="7">
        <v>0</v>
      </c>
      <c r="F11" s="7">
        <f>C11+D11+E11</f>
        <v>913321.1</v>
      </c>
      <c r="G11" s="26">
        <v>0.05</v>
      </c>
      <c r="H11" s="26">
        <v>0</v>
      </c>
      <c r="I11" s="25">
        <f>F11*H11</f>
        <v>0</v>
      </c>
      <c r="J11" s="26">
        <f>F20/F11</f>
        <v>0.29738683361196849</v>
      </c>
      <c r="K11" s="25">
        <f>F20</f>
        <v>271609.67000000004</v>
      </c>
      <c r="L11" s="24"/>
      <c r="M11" s="4"/>
    </row>
    <row r="12" spans="1:15" s="3" customFormat="1" ht="18.600000000000001" customHeight="1" x14ac:dyDescent="0.2">
      <c r="A12" s="11"/>
      <c r="B12" s="11"/>
      <c r="C12" s="23"/>
      <c r="D12" s="23"/>
      <c r="E12" s="23"/>
      <c r="F12" s="23"/>
      <c r="G12" s="22"/>
      <c r="H12" s="22"/>
      <c r="I12" s="21"/>
      <c r="J12" s="22"/>
      <c r="K12" s="21"/>
      <c r="L12" s="20"/>
      <c r="M12" s="4"/>
    </row>
    <row r="13" spans="1:15" s="3" customFormat="1" ht="18.600000000000001" customHeight="1" x14ac:dyDescent="0.2">
      <c r="A13" s="9" t="s">
        <v>24</v>
      </c>
      <c r="B13" s="9" t="s">
        <v>0</v>
      </c>
      <c r="C13" s="9" t="s">
        <v>23</v>
      </c>
      <c r="D13" s="9" t="s">
        <v>22</v>
      </c>
      <c r="E13" s="9" t="s">
        <v>21</v>
      </c>
      <c r="F13" s="9" t="s">
        <v>20</v>
      </c>
      <c r="G13" s="9" t="s">
        <v>19</v>
      </c>
      <c r="H13" s="9" t="s">
        <v>18</v>
      </c>
      <c r="I13" s="9" t="s">
        <v>37</v>
      </c>
      <c r="J13" s="9" t="s">
        <v>17</v>
      </c>
      <c r="K13" s="9" t="s">
        <v>16</v>
      </c>
      <c r="L13" s="9" t="s">
        <v>15</v>
      </c>
      <c r="M13" s="9" t="s">
        <v>14</v>
      </c>
      <c r="N13" s="9" t="s">
        <v>13</v>
      </c>
    </row>
    <row r="14" spans="1:15" s="3" customFormat="1" ht="18.600000000000001" customHeight="1" x14ac:dyDescent="0.2">
      <c r="A14" s="17" t="s">
        <v>12</v>
      </c>
      <c r="B14" s="17">
        <v>87570</v>
      </c>
      <c r="C14" s="7">
        <v>73850</v>
      </c>
      <c r="D14" s="7">
        <v>111650</v>
      </c>
      <c r="E14" s="7">
        <v>0</v>
      </c>
      <c r="F14" s="19">
        <f>C14+D14+E14</f>
        <v>185500</v>
      </c>
      <c r="G14" s="19">
        <f>-F14*G11</f>
        <v>-9275</v>
      </c>
      <c r="H14" s="19">
        <v>0</v>
      </c>
      <c r="I14" s="19">
        <v>-13002.15</v>
      </c>
      <c r="J14" s="19">
        <f>F14+G14+I14</f>
        <v>163222.85</v>
      </c>
      <c r="K14" s="17">
        <v>55</v>
      </c>
      <c r="L14" s="16">
        <v>45912</v>
      </c>
      <c r="M14" s="16">
        <v>45926</v>
      </c>
      <c r="N14" s="40">
        <v>202557755</v>
      </c>
    </row>
    <row r="15" spans="1:15" s="3" customFormat="1" ht="18.600000000000001" customHeight="1" x14ac:dyDescent="0.2">
      <c r="A15" s="17" t="s">
        <v>39</v>
      </c>
      <c r="B15" s="17">
        <v>87570</v>
      </c>
      <c r="C15" s="7">
        <v>206332.21</v>
      </c>
      <c r="D15" s="7">
        <v>94191.72</v>
      </c>
      <c r="E15" s="7">
        <v>0</v>
      </c>
      <c r="F15" s="19">
        <f>C15+D15+E15</f>
        <v>300523.93</v>
      </c>
      <c r="G15" s="19">
        <v>0</v>
      </c>
      <c r="H15" s="19">
        <v>0</v>
      </c>
      <c r="I15" s="19">
        <v>23314.880000000001</v>
      </c>
      <c r="J15" s="19">
        <f>F15+G15-I15</f>
        <v>277209.05</v>
      </c>
      <c r="K15" s="17">
        <v>59</v>
      </c>
      <c r="L15" s="16">
        <v>45972</v>
      </c>
      <c r="M15" s="16">
        <v>45987</v>
      </c>
      <c r="N15" s="40">
        <v>202571516</v>
      </c>
    </row>
    <row r="16" spans="1:15" s="41" customFormat="1" ht="18.600000000000001" customHeight="1" x14ac:dyDescent="0.25">
      <c r="A16" s="42" t="s">
        <v>41</v>
      </c>
      <c r="B16" s="42" t="s">
        <v>40</v>
      </c>
      <c r="C16" s="43">
        <v>104380.9</v>
      </c>
      <c r="D16" s="43">
        <v>51306.6</v>
      </c>
      <c r="E16" s="43">
        <v>0</v>
      </c>
      <c r="F16" s="43">
        <f>C16+D16+E16</f>
        <v>155687.5</v>
      </c>
      <c r="G16" s="43">
        <f>-F16*G11</f>
        <v>-7784.375</v>
      </c>
      <c r="H16" s="43">
        <v>0</v>
      </c>
      <c r="I16" s="43">
        <v>11412.46</v>
      </c>
      <c r="J16" s="43">
        <f>F16+G16-I16</f>
        <v>136490.66500000001</v>
      </c>
      <c r="K16" s="42">
        <v>62</v>
      </c>
      <c r="L16" s="44">
        <v>46007</v>
      </c>
      <c r="M16" s="44">
        <v>46021</v>
      </c>
      <c r="N16" s="45">
        <v>202579778</v>
      </c>
    </row>
    <row r="17" spans="1:14" s="3" customFormat="1" ht="18.600000000000001" customHeight="1" x14ac:dyDescent="0.2">
      <c r="A17" s="17"/>
      <c r="B17" s="17"/>
      <c r="C17" s="18"/>
      <c r="D17" s="7"/>
      <c r="E17" s="7"/>
      <c r="F17" s="7"/>
      <c r="G17" s="7"/>
      <c r="H17" s="7"/>
      <c r="I17" s="7"/>
      <c r="J17" s="7"/>
      <c r="K17" s="17"/>
      <c r="L17" s="16"/>
      <c r="M17" s="16"/>
      <c r="N17" s="15"/>
    </row>
    <row r="18" spans="1:14" s="3" customFormat="1" ht="18.60000000000000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8"/>
      <c r="L18" s="4"/>
    </row>
    <row r="19" spans="1:14" s="3" customFormat="1" ht="18.600000000000001" customHeight="1" x14ac:dyDescent="0.2">
      <c r="A19" s="6" t="s">
        <v>11</v>
      </c>
      <c r="B19" s="6"/>
      <c r="C19" s="7">
        <f>SUM(C14:C17)</f>
        <v>384563.11</v>
      </c>
      <c r="D19" s="7">
        <f>SUM(D14:D17)</f>
        <v>257148.32</v>
      </c>
      <c r="E19" s="7">
        <f>SUM(E14:E17)</f>
        <v>0</v>
      </c>
      <c r="F19" s="7">
        <f>SUM(F14:F17)</f>
        <v>641711.42999999993</v>
      </c>
      <c r="G19" s="14"/>
      <c r="H19" s="13"/>
      <c r="I19" s="51"/>
      <c r="J19" s="4"/>
      <c r="K19" s="10"/>
      <c r="L19" s="10"/>
      <c r="M19" s="10"/>
    </row>
    <row r="20" spans="1:14" s="3" customFormat="1" ht="18.600000000000001" customHeight="1" x14ac:dyDescent="0.2">
      <c r="A20" s="6" t="s">
        <v>5</v>
      </c>
      <c r="B20" s="6"/>
      <c r="C20" s="7">
        <f>C11-C19</f>
        <v>220413.25</v>
      </c>
      <c r="D20" s="7">
        <f>D11-D19</f>
        <v>51196.419999999984</v>
      </c>
      <c r="E20" s="7">
        <f>E11-E19</f>
        <v>0</v>
      </c>
      <c r="F20" s="7">
        <f>F11-F19</f>
        <v>271609.67000000004</v>
      </c>
      <c r="G20" s="12"/>
      <c r="H20" s="4"/>
      <c r="I20" s="52"/>
      <c r="J20" s="4"/>
      <c r="K20" s="10"/>
      <c r="L20" s="10"/>
      <c r="M20" s="10"/>
    </row>
    <row r="21" spans="1:14" s="3" customFormat="1" ht="18.600000000000001" customHeight="1" x14ac:dyDescent="0.2">
      <c r="A21" s="53" t="s">
        <v>10</v>
      </c>
      <c r="B21" s="53"/>
      <c r="C21" s="53"/>
      <c r="D21" s="53"/>
      <c r="E21" s="6"/>
      <c r="F21" s="7">
        <v>0</v>
      </c>
      <c r="G21" s="4"/>
      <c r="H21" s="54"/>
      <c r="I21" s="54"/>
      <c r="J21" s="54"/>
      <c r="K21" s="10"/>
      <c r="L21" s="10"/>
      <c r="M21" s="10"/>
    </row>
    <row r="22" spans="1:14" s="3" customFormat="1" ht="18.600000000000001" customHeight="1" x14ac:dyDescent="0.2">
      <c r="A22" s="6" t="s">
        <v>9</v>
      </c>
      <c r="B22" s="7"/>
      <c r="C22" s="7"/>
      <c r="D22" s="7"/>
      <c r="E22" s="7"/>
      <c r="F22" s="7">
        <f>B22+C22</f>
        <v>0</v>
      </c>
      <c r="G22" s="4"/>
      <c r="H22" s="4"/>
      <c r="I22" s="4"/>
      <c r="J22" s="4"/>
      <c r="K22" s="10"/>
      <c r="L22" s="10"/>
      <c r="M22" s="10"/>
    </row>
    <row r="23" spans="1:14" s="3" customFormat="1" ht="18.600000000000001" customHeight="1" x14ac:dyDescent="0.2">
      <c r="A23" s="6" t="s">
        <v>8</v>
      </c>
      <c r="B23" s="6"/>
      <c r="C23" s="6"/>
      <c r="D23" s="6"/>
      <c r="E23" s="6"/>
      <c r="F23" s="7">
        <f>F21-F22</f>
        <v>0</v>
      </c>
      <c r="G23" s="4"/>
      <c r="K23" s="9" t="s">
        <v>7</v>
      </c>
      <c r="L23" s="4"/>
      <c r="M23" s="9" t="s">
        <v>6</v>
      </c>
    </row>
    <row r="24" spans="1:14" s="3" customFormat="1" ht="18.600000000000001" customHeight="1" x14ac:dyDescent="0.2">
      <c r="A24" s="4"/>
      <c r="B24" s="4"/>
      <c r="C24" s="4"/>
      <c r="D24" s="4"/>
      <c r="E24" s="4"/>
      <c r="F24" s="4"/>
      <c r="K24" s="36">
        <f>SUM(G14:G17)</f>
        <v>-17059.375</v>
      </c>
      <c r="L24" s="4"/>
      <c r="M24" s="36">
        <f>K24</f>
        <v>-17059.375</v>
      </c>
    </row>
    <row r="25" spans="1:14" s="3" customFormat="1" ht="18.600000000000001" customHeight="1" x14ac:dyDescent="0.2">
      <c r="A25" s="6" t="s">
        <v>5</v>
      </c>
      <c r="B25" s="7"/>
      <c r="C25" s="7"/>
      <c r="D25" s="7"/>
      <c r="E25" s="7"/>
      <c r="F25" s="7">
        <f>F20</f>
        <v>271609.67000000004</v>
      </c>
      <c r="G25" s="4"/>
      <c r="K25" s="37"/>
      <c r="L25" s="4"/>
      <c r="M25" s="37"/>
    </row>
    <row r="26" spans="1:14" s="3" customFormat="1" ht="18.600000000000001" customHeight="1" x14ac:dyDescent="0.2">
      <c r="A26" s="6" t="s">
        <v>4</v>
      </c>
      <c r="B26" s="7"/>
      <c r="C26" s="7"/>
      <c r="D26" s="7"/>
      <c r="E26" s="7"/>
      <c r="F26" s="7">
        <f>-K24</f>
        <v>17059.375</v>
      </c>
      <c r="G26" s="4"/>
      <c r="H26" s="4"/>
      <c r="I26" s="4"/>
      <c r="J26" s="4"/>
      <c r="K26" s="4"/>
      <c r="L26" s="4"/>
      <c r="M26" s="4"/>
    </row>
    <row r="27" spans="1:14" s="3" customFormat="1" ht="18.600000000000001" customHeight="1" x14ac:dyDescent="0.2">
      <c r="A27" s="6" t="s">
        <v>3</v>
      </c>
      <c r="B27" s="7"/>
      <c r="C27" s="7"/>
      <c r="D27" s="7"/>
      <c r="E27" s="7"/>
      <c r="F27" s="7">
        <f>SUM(H14:H14)-I11</f>
        <v>0</v>
      </c>
      <c r="G27" s="4"/>
      <c r="H27" s="4"/>
      <c r="I27" s="4"/>
      <c r="J27" s="4"/>
      <c r="K27" s="4"/>
      <c r="L27" s="4"/>
      <c r="M27" s="4"/>
    </row>
    <row r="28" spans="1:14" s="3" customFormat="1" ht="18.600000000000001" customHeight="1" x14ac:dyDescent="0.2">
      <c r="A28" s="6" t="s">
        <v>2</v>
      </c>
      <c r="B28" s="5"/>
      <c r="C28" s="5"/>
      <c r="D28" s="5"/>
      <c r="E28" s="5"/>
      <c r="F28" s="5">
        <f>F25+F26-F27</f>
        <v>288669.04500000004</v>
      </c>
      <c r="G28" s="4"/>
      <c r="H28" s="4"/>
      <c r="I28" s="4" t="s">
        <v>1</v>
      </c>
      <c r="J28" s="4"/>
      <c r="K28" s="4"/>
      <c r="L28" s="4"/>
      <c r="M28" s="4"/>
    </row>
    <row r="29" spans="1:14" s="3" customFormat="1" ht="18.600000000000001" customHeight="1" x14ac:dyDescent="0.25">
      <c r="A29"/>
      <c r="B29"/>
      <c r="C29"/>
      <c r="D29"/>
      <c r="E29"/>
      <c r="F29"/>
      <c r="G29"/>
      <c r="H29"/>
      <c r="I29"/>
      <c r="J29"/>
      <c r="K29" s="4"/>
      <c r="L29" s="4"/>
    </row>
    <row r="30" spans="1:14" s="3" customFormat="1" ht="15.75" x14ac:dyDescent="0.25">
      <c r="A30"/>
      <c r="B30"/>
      <c r="C30"/>
      <c r="D30"/>
      <c r="E30"/>
      <c r="F30"/>
      <c r="G30"/>
      <c r="H30"/>
      <c r="I30"/>
      <c r="J30"/>
      <c r="K30" s="4"/>
      <c r="L30" s="4"/>
    </row>
    <row r="31" spans="1:14" ht="15" x14ac:dyDescent="0.25">
      <c r="A31"/>
      <c r="B31"/>
      <c r="C31"/>
      <c r="D31"/>
      <c r="E31"/>
      <c r="F31"/>
      <c r="G31"/>
      <c r="H31"/>
      <c r="I31"/>
      <c r="J31"/>
      <c r="K31" s="2"/>
      <c r="L31" s="2"/>
    </row>
    <row r="32" spans="1:14" ht="15" x14ac:dyDescent="0.25">
      <c r="A32"/>
      <c r="B32"/>
      <c r="C32"/>
      <c r="D32"/>
      <c r="E32"/>
      <c r="F32"/>
      <c r="G32"/>
      <c r="H32"/>
      <c r="I32"/>
      <c r="J32"/>
    </row>
    <row r="33" spans="1:10" ht="15" x14ac:dyDescent="0.25">
      <c r="A33"/>
      <c r="B33"/>
      <c r="C33"/>
      <c r="D33"/>
      <c r="E33"/>
      <c r="F33"/>
      <c r="G33"/>
      <c r="H33"/>
      <c r="I33"/>
      <c r="J33"/>
    </row>
    <row r="34" spans="1:10" ht="15" x14ac:dyDescent="0.25">
      <c r="A34"/>
      <c r="B34"/>
      <c r="C34"/>
      <c r="D34"/>
      <c r="E34"/>
      <c r="F34"/>
      <c r="G34"/>
      <c r="H34"/>
      <c r="I34"/>
      <c r="J34"/>
    </row>
  </sheetData>
  <mergeCells count="15">
    <mergeCell ref="A3:N3"/>
    <mergeCell ref="C4:D4"/>
    <mergeCell ref="A9:B9"/>
    <mergeCell ref="C9:D9"/>
    <mergeCell ref="E9:F9"/>
    <mergeCell ref="G9:H9"/>
    <mergeCell ref="I9:J9"/>
    <mergeCell ref="A8:N8"/>
    <mergeCell ref="A6:B6"/>
    <mergeCell ref="H10:I10"/>
    <mergeCell ref="J10:K10"/>
    <mergeCell ref="I19:I20"/>
    <mergeCell ref="A21:D21"/>
    <mergeCell ref="H21:J21"/>
    <mergeCell ref="A11:B11"/>
  </mergeCells>
  <pageMargins left="0.59055118110236227" right="0.59055118110236227" top="0.98425196850393704" bottom="0.98425196850393704" header="0.31496062992125984" footer="0.31496062992125984"/>
  <pageSetup paperSize="9"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7B3B1-2853-4B8B-9E93-E4A536269452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3F511256-D180-4B1F-8141-EAF5CD6DFC76}"/>
</file>

<file path=customXml/itemProps3.xml><?xml version="1.0" encoding="utf-8"?>
<ds:datastoreItem xmlns:ds="http://schemas.openxmlformats.org/officeDocument/2006/customXml" ds:itemID="{75FBF9E5-6492-4EBC-8D24-EE7D655EC5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P.39004</vt:lpstr>
      <vt:lpstr>P.39004!Area_de_impressao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Scarlet Pereira Dos Santos</dc:creator>
  <cp:lastModifiedBy>Tuanne Carolina Gaspar</cp:lastModifiedBy>
  <cp:lastPrinted>2025-12-23T15:27:36Z</cp:lastPrinted>
  <dcterms:created xsi:type="dcterms:W3CDTF">2025-10-17T18:52:07Z</dcterms:created>
  <dcterms:modified xsi:type="dcterms:W3CDTF">2026-04-29T12:49:30Z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